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730" windowHeight="9525" activeTab="1"/>
  </bookViews>
  <sheets>
    <sheet name="BALANCE" sheetId="1" r:id="rId1"/>
    <sheet name="EERR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F8" i="2"/>
  <c r="G7" i="2"/>
  <c r="J54" i="1"/>
  <c r="J41" i="1"/>
  <c r="D41" i="1"/>
  <c r="J35" i="1"/>
  <c r="J45" i="1" s="1"/>
  <c r="D34" i="1"/>
  <c r="J28" i="1"/>
  <c r="J23" i="1"/>
  <c r="D22" i="1"/>
  <c r="I19" i="1"/>
  <c r="J18" i="1" s="1"/>
  <c r="D17" i="1"/>
  <c r="J14" i="1"/>
  <c r="D12" i="1"/>
  <c r="J11" i="1"/>
  <c r="J7" i="1"/>
  <c r="D7" i="1"/>
  <c r="D51" i="1" s="1"/>
  <c r="J32" i="1" l="1"/>
  <c r="J51" i="1" s="1"/>
  <c r="G28" i="2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<sst xmlns="http://schemas.openxmlformats.org/spreadsheetml/2006/main" count="120" uniqueCount="115">
  <si>
    <t>FONDO SOCIAL PARA LA VIVIENDA</t>
  </si>
  <si>
    <t>BALANCE DE SITUACION AL 31 DE OCTUBRE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</si>
  <si>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</si>
  <si>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</si>
  <si>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</si>
  <si>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</si>
  <si>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</si>
  <si>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</si>
  <si>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</si>
  <si>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</si>
  <si>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</si>
  <si>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</si>
  <si>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</si>
  <si>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</si>
  <si>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</si>
  <si>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</si>
  <si>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</si>
  <si>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</si>
  <si>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</si>
  <si>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</si>
  <si>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</si>
  <si>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</si>
  <si>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</si>
  <si>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</si>
  <si>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</si>
  <si>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</si>
  <si>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</si>
  <si>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</si>
  <si>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</si>
  <si>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</si>
  <si>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</si>
  <si>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</si>
  <si>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</si>
  <si>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</si>
  <si>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</si>
  <si>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</si>
  <si>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</si>
  <si>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</si>
  <si>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</si>
  <si>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</si>
  <si>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</si>
  <si>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</si>
  <si>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</si>
  <si>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</si>
  <si>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</si>
  <si>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</si>
  <si>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</si>
  <si>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</si>
  <si>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</si>
  <si>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</si>
  <si>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</si>
  <si>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</si>
  <si>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</si>
  <si>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</si>
  <si>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</si>
  <si>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</si>
  <si>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</si>
  <si>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</si>
  <si>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</si>
  <si>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</si>
  <si>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</si>
  <si>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</si>
  <si>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</si>
  <si>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</si>
  <si>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</si>
  <si>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</si>
  <si>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</si>
  <si>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</si>
  <si>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</si>
  <si>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</si>
  <si>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</si>
  <si>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</si>
  <si>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</si>
  <si>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</si>
  <si>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</si>
  <si>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</si>
  <si>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</si>
  <si>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 xml:space="preserve">ESTADO DE RESULTADOS INSTITUCIONAL </t>
  </si>
  <si>
    <t>DEL 01 DE ENERO AL 31 DE OCTUBRE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</si>
  <si>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</si>
  <si>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</si>
  <si>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</si>
  <si>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</si>
  <si>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</si>
  <si>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</si>
  <si>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</si>
  <si>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</si>
  <si>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</si>
  <si>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</si>
  <si>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</si>
  <si>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</si>
  <si>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</si>
  <si>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</si>
  <si>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</si>
  <si>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</si>
  <si>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</si>
  <si>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</si>
  <si>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</si>
  <si>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</si>
  <si>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</si>
  <si>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</si>
  <si>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</si>
  <si>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</si>
  <si>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</si>
  <si>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</si>
  <si>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</si>
  <si>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</si>
  <si>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</si>
  <si>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</si>
  <si>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</si>
  <si>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</si>
  <si>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</si>
  <si>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</si>
  <si>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</si>
  <si>
    <t>Jefe Area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</si>
</sst>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0" applyFont="1"/>
    <xf numFmtId="49" fontId="3" fillId="0" borderId="0" xfId="0" applyNumberFormat="1" applyFont="1" applyAlignment="1">
      <alignment horizontal="left"/>
    </xf>
    <xf numFmtId="164" fontId="3" fillId="0" borderId="0" xfId="1" applyNumberFormat="1" applyFont="1"/>
    <xf numFmtId="49" fontId="5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3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3" fillId="0" borderId="0" xfId="1" applyNumberFormat="1" applyFont="1"/>
    <xf numFmtId="165" fontId="3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3" fillId="0" borderId="0" xfId="0" applyNumberFormat="1" applyFont="1" applyFill="1" applyAlignment="1">
      <alignment horizontal="left"/>
    </xf>
    <xf numFmtId="165" fontId="3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49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1" applyNumberFormat="1" applyFont="1"/>
    <xf numFmtId="165" fontId="6" fillId="0" borderId="1" xfId="1" applyNumberFormat="1" applyFont="1" applyBorder="1"/>
    <xf numFmtId="165" fontId="3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3" fillId="0" borderId="0" xfId="0" applyNumberFormat="1" applyFont="1" applyBorder="1"/>
    <xf numFmtId="165" fontId="3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3" fillId="0" borderId="0" xfId="0" applyNumberFormat="1" applyFont="1"/>
    <xf numFmtId="166" fontId="2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2" fillId="0" borderId="2" xfId="1" applyNumberFormat="1" applyFont="1" applyBorder="1"/>
    <xf numFmtId="0" fontId="10" fillId="0" borderId="0" xfId="0" applyFont="1"/>
    <xf numFmtId="0" fontId="2" fillId="0" borderId="0" xfId="0" applyFont="1"/>
    <xf numFmtId="165" fontId="2" fillId="0" borderId="2" xfId="0" applyNumberFormat="1" applyFont="1" applyBorder="1"/>
    <xf numFmtId="166" fontId="5" fillId="0" borderId="0" xfId="0" applyNumberFormat="1" applyFont="1" applyAlignment="1">
      <alignment horizontal="left"/>
    </xf>
    <xf numFmtId="165" fontId="2" fillId="0" borderId="0" xfId="0" applyNumberFormat="1" applyFont="1"/>
    <xf numFmtId="166" fontId="2" fillId="0" borderId="0" xfId="0" applyNumberFormat="1" applyFont="1" applyAlignment="1">
      <alignment horizontal="left" vertical="center"/>
    </xf>
    <xf numFmtId="165" fontId="2" fillId="0" borderId="3" xfId="1" applyNumberFormat="1" applyFont="1" applyBorder="1"/>
    <xf numFmtId="0" fontId="2" fillId="0" borderId="0" xfId="0" applyNumberFormat="1" applyFont="1"/>
    <xf numFmtId="165" fontId="2" fillId="0" borderId="3" xfId="0" applyNumberFormat="1" applyFont="1" applyBorder="1"/>
    <xf numFmtId="166" fontId="9" fillId="0" borderId="0" xfId="0" applyNumberFormat="1" applyFont="1" applyAlignment="1">
      <alignment horizontal="left" vertical="center"/>
    </xf>
    <xf numFmtId="165" fontId="4" fillId="0" borderId="0" xfId="0" applyNumberFormat="1" applyFont="1"/>
    <xf numFmtId="165" fontId="9" fillId="0" borderId="0" xfId="1" applyNumberFormat="1" applyFont="1"/>
    <xf numFmtId="7" fontId="4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165" fontId="2" fillId="0" borderId="0" xfId="0" applyNumberFormat="1" applyFont="1" applyBorder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2" fillId="2" borderId="0" xfId="0" applyNumberFormat="1" applyFont="1" applyFill="1"/>
    <xf numFmtId="165" fontId="10" fillId="2" borderId="0" xfId="1" applyNumberFormat="1" applyFont="1" applyFill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7" fontId="2" fillId="0" borderId="0" xfId="0" applyNumberFormat="1" applyFont="1"/>
    <xf numFmtId="165" fontId="2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5" fontId="2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904875</xdr:colOff>
      <xdr:row>4</xdr:row>
      <xdr:rowOff>101599</xdr:rowOff>
    </xdr:to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1047750" cy="83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4</xdr:row>
      <xdr:rowOff>14287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38225" cy="82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showGridLines="0" topLeftCell="A31" zoomScale="90" zoomScaleNormal="90" workbookViewId="0">
      <selection activeCell="A38" sqref="A38"/>
    </sheetView>
  </sheetViews>
  <sheetFormatPr baseColWidth="10" defaultRowHeight="15" x14ac:dyDescent="0.25"/>
  <cols>
    <col min="1" max="1" width="2.42578125" customWidth="1"/>
    <col min="2" max="2" width="58.7109375" customWidth="1"/>
    <col min="3" max="3" width="18.7109375" customWidth="1"/>
    <col min="4" max="4" width="19.7109375" customWidth="1"/>
    <col min="5" max="5" width="5.7109375" customWidth="1"/>
    <col min="6" max="6" width="3.7109375" customWidth="1"/>
    <col min="7" max="7" width="46.85546875" customWidth="1"/>
    <col min="8" max="9" width="18.7109375" customWidth="1"/>
    <col min="10" max="10" width="23.7109375" customWidth="1"/>
  </cols>
  <sheetData>
    <row r="1" spans="1:10" ht="15.75" x14ac:dyDescent="0.25">
      <c r="A1" s="124" t="s">
        <v>0</v>
      </c>
      <c r="B1" s="124"/>
      <c r="C1" s="124"/>
      <c r="D1" s="124"/>
      <c r="E1" s="124"/>
      <c r="F1" s="124"/>
      <c r="G1" s="124"/>
      <c r="H1" s="124"/>
      <c r="I1" s="124"/>
      <c r="J1" s="124"/>
    </row>
    <row r="2" spans="1:10" ht="15.75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</row>
    <row r="3" spans="1:10" ht="15.75" x14ac:dyDescent="0.25">
      <c r="A3" s="124" t="s">
        <v>2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25" t="s">
        <v>3</v>
      </c>
      <c r="B6" s="125"/>
      <c r="C6" s="5"/>
      <c r="D6" s="6"/>
      <c r="E6" s="7"/>
      <c r="F6" s="125" t="s">
        <v>4</v>
      </c>
      <c r="G6" s="12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44616965.730000004</v>
      </c>
      <c r="E7" s="13"/>
      <c r="F7" s="14" t="s">
        <v>6</v>
      </c>
      <c r="G7" s="10"/>
      <c r="H7" s="15"/>
      <c r="I7" s="16"/>
      <c r="J7" s="17">
        <f>SUM(I8:I9)</f>
        <v>7345651.3799999999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3940981.35</v>
      </c>
      <c r="J8" s="21"/>
    </row>
    <row r="9" spans="1:10" ht="16.5" x14ac:dyDescent="0.3">
      <c r="A9" s="18"/>
      <c r="B9" s="19" t="s">
        <v>9</v>
      </c>
      <c r="C9" s="20">
        <v>22727265.73</v>
      </c>
      <c r="D9" s="21"/>
      <c r="E9" s="1"/>
      <c r="F9" s="14"/>
      <c r="G9" s="23" t="s">
        <v>10</v>
      </c>
      <c r="H9" s="24"/>
      <c r="I9" s="25">
        <v>3404670.03</v>
      </c>
      <c r="J9" s="21"/>
    </row>
    <row r="10" spans="1:10" ht="16.5" x14ac:dyDescent="0.3">
      <c r="A10" s="9"/>
      <c r="B10" s="19" t="s">
        <v>11</v>
      </c>
      <c r="C10" s="26">
        <v>21885000</v>
      </c>
      <c r="D10" s="27"/>
      <c r="E10" s="13"/>
      <c r="F10" s="28"/>
      <c r="G10" s="29"/>
      <c r="H10" s="24"/>
      <c r="I10" s="30"/>
      <c r="J10" s="21"/>
    </row>
    <row r="11" spans="1:10" x14ac:dyDescent="0.25">
      <c r="A11" s="31"/>
      <c r="B11" s="2"/>
      <c r="C11" s="11"/>
      <c r="D11" s="27"/>
      <c r="E11" s="13"/>
      <c r="F11" s="14" t="s">
        <v>12</v>
      </c>
      <c r="G11" s="32"/>
      <c r="H11" s="33"/>
      <c r="I11" s="34"/>
      <c r="J11" s="17">
        <f>SUM(I12)</f>
        <v>211157520.56999999</v>
      </c>
    </row>
    <row r="12" spans="1:10" ht="16.5" x14ac:dyDescent="0.3">
      <c r="A12" s="35" t="s">
        <v>13</v>
      </c>
      <c r="B12" s="10"/>
      <c r="C12" s="11"/>
      <c r="D12" s="17">
        <f>SUM(C13:C15)</f>
        <v>13621243.99</v>
      </c>
      <c r="E12" s="13"/>
      <c r="F12" s="14"/>
      <c r="G12" s="23" t="s">
        <v>14</v>
      </c>
      <c r="H12" s="24"/>
      <c r="I12" s="25">
        <v>211157520.56999999</v>
      </c>
      <c r="J12" s="21"/>
    </row>
    <row r="13" spans="1:10" ht="16.5" x14ac:dyDescent="0.3">
      <c r="A13" s="35"/>
      <c r="B13" s="19" t="s">
        <v>15</v>
      </c>
      <c r="C13" s="20">
        <v>3851059.1</v>
      </c>
      <c r="D13" s="27"/>
      <c r="E13" s="13"/>
      <c r="F13" s="14"/>
      <c r="G13" s="23"/>
      <c r="H13" s="24"/>
      <c r="I13" s="30"/>
      <c r="J13" s="21"/>
    </row>
    <row r="14" spans="1:10" ht="16.5" x14ac:dyDescent="0.3">
      <c r="A14" s="35"/>
      <c r="B14" s="19" t="s">
        <v>16</v>
      </c>
      <c r="C14" s="20">
        <v>-593654.69999999995</v>
      </c>
      <c r="D14" s="27"/>
      <c r="E14" s="13"/>
      <c r="F14" s="14" t="s">
        <v>17</v>
      </c>
      <c r="G14" s="32"/>
      <c r="H14" s="33"/>
      <c r="I14" s="34"/>
      <c r="J14" s="17">
        <f>SUM(I15+I16)</f>
        <v>43324941.75</v>
      </c>
    </row>
    <row r="15" spans="1:10" ht="16.5" x14ac:dyDescent="0.3">
      <c r="A15" s="35"/>
      <c r="B15" s="19" t="s">
        <v>18</v>
      </c>
      <c r="C15" s="26">
        <v>10363839.59</v>
      </c>
      <c r="D15" s="27"/>
      <c r="E15" s="13"/>
      <c r="F15" s="14"/>
      <c r="G15" s="23" t="s">
        <v>19</v>
      </c>
      <c r="H15" s="24"/>
      <c r="I15" s="36">
        <v>32081330.629999999</v>
      </c>
      <c r="J15" s="27"/>
    </row>
    <row r="16" spans="1:10" ht="16.5" x14ac:dyDescent="0.3">
      <c r="A16" s="37"/>
      <c r="B16" s="2"/>
      <c r="C16" s="11"/>
      <c r="D16" s="27"/>
      <c r="E16" s="1"/>
      <c r="F16" s="14"/>
      <c r="G16" s="23" t="s">
        <v>20</v>
      </c>
      <c r="H16" s="24"/>
      <c r="I16" s="25">
        <v>11243611.119999999</v>
      </c>
      <c r="J16" s="27"/>
    </row>
    <row r="17" spans="1:10" ht="16.5" x14ac:dyDescent="0.3">
      <c r="A17" s="35" t="s">
        <v>21</v>
      </c>
      <c r="B17" s="10"/>
      <c r="C17" s="11"/>
      <c r="D17" s="17">
        <f>SUM(C18:C20)</f>
        <v>327482.50999999791</v>
      </c>
      <c r="E17" s="1"/>
      <c r="F17" s="14" t="s">
        <v>22</v>
      </c>
      <c r="G17" s="23"/>
      <c r="H17" s="24"/>
      <c r="I17" s="30"/>
      <c r="J17" s="27"/>
    </row>
    <row r="18" spans="1:10" ht="16.5" x14ac:dyDescent="0.3">
      <c r="A18" s="38"/>
      <c r="B18" s="19" t="s">
        <v>23</v>
      </c>
      <c r="C18" s="20">
        <v>68018.12000000001</v>
      </c>
      <c r="D18" s="21"/>
      <c r="E18" s="1"/>
      <c r="F18" s="39" t="s">
        <v>24</v>
      </c>
      <c r="G18" s="32"/>
      <c r="H18" s="33"/>
      <c r="I18" s="34"/>
      <c r="J18" s="17">
        <f>I19</f>
        <v>213558352.72999999</v>
      </c>
    </row>
    <row r="19" spans="1:10" ht="16.5" x14ac:dyDescent="0.3">
      <c r="A19" s="38"/>
      <c r="B19" s="19" t="s">
        <v>25</v>
      </c>
      <c r="C19" s="20">
        <v>45955660.100000001</v>
      </c>
      <c r="D19" s="21"/>
      <c r="E19" s="1"/>
      <c r="F19" s="14"/>
      <c r="G19" s="23"/>
      <c r="H19" s="24"/>
      <c r="I19" s="25">
        <f>SUM(H20:H21)</f>
        <v>213558352.72999999</v>
      </c>
      <c r="J19" s="27"/>
    </row>
    <row r="20" spans="1:10" ht="16.5" x14ac:dyDescent="0.3">
      <c r="A20" s="38"/>
      <c r="B20" s="19" t="s">
        <v>26</v>
      </c>
      <c r="C20" s="26">
        <v>-45696195.710000001</v>
      </c>
      <c r="D20" s="21"/>
      <c r="E20" s="1"/>
      <c r="F20" s="14"/>
      <c r="G20" s="23" t="s">
        <v>27</v>
      </c>
      <c r="H20" s="40">
        <v>212758362.41</v>
      </c>
      <c r="I20" s="30"/>
      <c r="J20" s="27"/>
    </row>
    <row r="21" spans="1:10" ht="16.5" x14ac:dyDescent="0.3">
      <c r="A21" s="38"/>
      <c r="B21" s="41"/>
      <c r="C21" s="42"/>
      <c r="D21" s="21"/>
      <c r="E21" s="1"/>
      <c r="F21" s="28"/>
      <c r="G21" s="23" t="s">
        <v>28</v>
      </c>
      <c r="H21" s="25">
        <v>799990.32</v>
      </c>
      <c r="I21" s="30"/>
      <c r="J21" s="27"/>
    </row>
    <row r="22" spans="1:10" x14ac:dyDescent="0.25">
      <c r="A22" s="35" t="s">
        <v>29</v>
      </c>
      <c r="B22" s="2"/>
      <c r="C22" s="11"/>
      <c r="D22" s="17">
        <f>SUM(C23:C32)</f>
        <v>819985165.91999996</v>
      </c>
      <c r="E22" s="13"/>
      <c r="F22" s="14" t="s">
        <v>30</v>
      </c>
      <c r="G22" s="29"/>
      <c r="H22" s="24"/>
      <c r="I22" s="30"/>
      <c r="J22" s="27"/>
    </row>
    <row r="23" spans="1:10" ht="16.5" x14ac:dyDescent="0.3">
      <c r="A23" s="42"/>
      <c r="B23" s="19" t="s">
        <v>31</v>
      </c>
      <c r="C23" s="20">
        <v>899252887.72000003</v>
      </c>
      <c r="D23" s="43"/>
      <c r="E23" s="1"/>
      <c r="F23" s="14"/>
      <c r="G23" s="32"/>
      <c r="H23" s="33"/>
      <c r="I23" s="34"/>
      <c r="J23" s="17">
        <f>SUM(I24:I25)</f>
        <v>4766721.0900000008</v>
      </c>
    </row>
    <row r="24" spans="1:10" ht="16.5" x14ac:dyDescent="0.3">
      <c r="A24" s="38"/>
      <c r="B24" s="19" t="s">
        <v>32</v>
      </c>
      <c r="C24" s="20">
        <v>45158300.169999994</v>
      </c>
      <c r="D24" s="21"/>
      <c r="E24" s="1"/>
      <c r="F24" s="14"/>
      <c r="G24" s="23" t="s">
        <v>33</v>
      </c>
      <c r="H24" s="24"/>
      <c r="I24" s="40">
        <v>346004.11</v>
      </c>
      <c r="J24" s="27"/>
    </row>
    <row r="25" spans="1:10" ht="16.5" x14ac:dyDescent="0.3">
      <c r="A25" s="38"/>
      <c r="B25" s="19" t="s">
        <v>34</v>
      </c>
      <c r="C25" s="20">
        <v>3200330.3400000003</v>
      </c>
      <c r="D25" s="21"/>
      <c r="E25" s="1"/>
      <c r="F25" s="14"/>
      <c r="G25" s="23" t="s">
        <v>35</v>
      </c>
      <c r="H25" s="24"/>
      <c r="I25" s="25">
        <v>4420716.9800000004</v>
      </c>
      <c r="J25" s="27"/>
    </row>
    <row r="26" spans="1:10" ht="16.5" x14ac:dyDescent="0.3">
      <c r="A26" s="38"/>
      <c r="B26" s="19" t="s">
        <v>36</v>
      </c>
      <c r="C26" s="20">
        <v>-15193574.129999999</v>
      </c>
      <c r="D26" s="21"/>
      <c r="E26" s="1"/>
      <c r="F26" s="28"/>
      <c r="G26" s="23"/>
      <c r="H26" s="24"/>
      <c r="I26" s="40"/>
      <c r="J26" s="27"/>
    </row>
    <row r="27" spans="1:10" ht="16.5" x14ac:dyDescent="0.3">
      <c r="A27" s="38"/>
      <c r="B27" s="19" t="s">
        <v>37</v>
      </c>
      <c r="C27" s="20">
        <v>-57036865.630000003</v>
      </c>
      <c r="D27" s="21"/>
      <c r="E27" s="1"/>
      <c r="F27" s="14" t="s">
        <v>38</v>
      </c>
      <c r="G27" s="29"/>
      <c r="H27" s="24"/>
      <c r="I27" s="30"/>
      <c r="J27" s="27"/>
    </row>
    <row r="28" spans="1:10" ht="16.5" x14ac:dyDescent="0.3">
      <c r="A28" s="38"/>
      <c r="B28" s="23" t="s">
        <v>39</v>
      </c>
      <c r="C28" s="20">
        <v>-55725708.460000001</v>
      </c>
      <c r="D28" s="21"/>
      <c r="E28" s="1"/>
      <c r="F28" s="14"/>
      <c r="G28" s="23"/>
      <c r="H28" s="24"/>
      <c r="I28" s="30"/>
      <c r="J28" s="44">
        <f>SUM(I29:I29)</f>
        <v>1807641.51</v>
      </c>
    </row>
    <row r="29" spans="1:10" ht="16.5" x14ac:dyDescent="0.3">
      <c r="A29" s="38"/>
      <c r="B29" s="19" t="s">
        <v>40</v>
      </c>
      <c r="C29" s="20">
        <v>-141450.44</v>
      </c>
      <c r="D29" s="21"/>
      <c r="E29" s="1"/>
      <c r="F29" s="28"/>
      <c r="G29" s="23" t="s">
        <v>41</v>
      </c>
      <c r="H29" s="24"/>
      <c r="I29" s="25">
        <v>1807641.51</v>
      </c>
      <c r="J29" s="27"/>
    </row>
    <row r="30" spans="1:10" ht="16.5" x14ac:dyDescent="0.3">
      <c r="A30" s="38"/>
      <c r="B30" s="19" t="s">
        <v>42</v>
      </c>
      <c r="C30" s="20">
        <v>471246.35000000003</v>
      </c>
      <c r="D30" s="21"/>
      <c r="E30" s="1"/>
      <c r="F30" s="28"/>
      <c r="G30" s="29"/>
      <c r="H30" s="24"/>
      <c r="I30" s="45"/>
      <c r="J30" s="27"/>
    </row>
    <row r="31" spans="1:10" ht="16.5" x14ac:dyDescent="0.3">
      <c r="A31" s="38"/>
      <c r="B31" s="19" t="s">
        <v>43</v>
      </c>
      <c r="C31" s="20">
        <v>4866.75</v>
      </c>
      <c r="D31" s="21"/>
      <c r="E31" s="1"/>
      <c r="F31" s="28"/>
      <c r="G31" s="29"/>
      <c r="H31" s="24"/>
      <c r="I31" s="45"/>
      <c r="J31" s="27"/>
    </row>
    <row r="32" spans="1:10" ht="17.25" thickBot="1" x14ac:dyDescent="0.35">
      <c r="A32" s="38"/>
      <c r="B32" s="19" t="s">
        <v>44</v>
      </c>
      <c r="C32" s="26">
        <v>-4866.75</v>
      </c>
      <c r="D32" s="21"/>
      <c r="E32" s="1"/>
      <c r="F32" s="28"/>
      <c r="G32" s="32" t="s">
        <v>45</v>
      </c>
      <c r="H32" s="24"/>
      <c r="I32" s="45"/>
      <c r="J32" s="46">
        <f>SUM(J7:J31)</f>
        <v>481960829.02999991</v>
      </c>
    </row>
    <row r="33" spans="1:10" ht="17.25" thickTop="1" x14ac:dyDescent="0.3">
      <c r="A33" s="38"/>
      <c r="B33" s="47"/>
      <c r="C33" s="47"/>
      <c r="D33" s="21"/>
      <c r="E33" s="13"/>
      <c r="F33" s="48" t="s">
        <v>46</v>
      </c>
      <c r="G33" s="49"/>
      <c r="H33" s="24"/>
      <c r="I33" s="45"/>
      <c r="J33" s="50"/>
    </row>
    <row r="34" spans="1:10" ht="16.5" x14ac:dyDescent="0.3">
      <c r="A34" s="35" t="s">
        <v>47</v>
      </c>
      <c r="B34" s="2"/>
      <c r="C34" s="11"/>
      <c r="D34" s="17">
        <f>SUM(C35:C39)</f>
        <v>15541348.400000002</v>
      </c>
      <c r="E34" s="1"/>
      <c r="F34" s="51" t="s">
        <v>48</v>
      </c>
      <c r="G34" s="23"/>
      <c r="H34" s="24"/>
      <c r="I34" s="30"/>
      <c r="J34" s="27"/>
    </row>
    <row r="35" spans="1:10" ht="16.5" x14ac:dyDescent="0.3">
      <c r="A35" s="42"/>
      <c r="B35" s="19" t="s">
        <v>49</v>
      </c>
      <c r="C35" s="20">
        <v>14116442.720000001</v>
      </c>
      <c r="D35" s="43"/>
      <c r="E35" s="1"/>
      <c r="F35" s="52"/>
      <c r="G35" s="23"/>
      <c r="H35" s="24"/>
      <c r="I35" s="34"/>
      <c r="J35" s="17">
        <f>SUM(I36:I39)</f>
        <v>42764389.619999997</v>
      </c>
    </row>
    <row r="36" spans="1:10" ht="16.5" x14ac:dyDescent="0.3">
      <c r="A36" s="38"/>
      <c r="B36" s="19" t="s">
        <v>50</v>
      </c>
      <c r="C36" s="20">
        <v>-4894200.5</v>
      </c>
      <c r="D36" s="21"/>
      <c r="E36" s="1"/>
      <c r="F36" s="52"/>
      <c r="G36" s="53" t="s">
        <v>51</v>
      </c>
      <c r="H36" s="45"/>
      <c r="I36" s="36">
        <v>6635428.5700000003</v>
      </c>
      <c r="J36" s="27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2"/>
      <c r="G37" s="53" t="s">
        <v>53</v>
      </c>
      <c r="H37" s="49"/>
      <c r="I37" s="40">
        <v>192727.56</v>
      </c>
      <c r="J37" s="27"/>
    </row>
    <row r="38" spans="1:10" ht="16.5" x14ac:dyDescent="0.3">
      <c r="A38" s="38"/>
      <c r="B38" s="19" t="s">
        <v>54</v>
      </c>
      <c r="C38" s="20">
        <v>1505228.92</v>
      </c>
      <c r="D38" s="21"/>
      <c r="E38" s="1"/>
      <c r="F38" s="52"/>
      <c r="G38" s="54" t="s">
        <v>55</v>
      </c>
      <c r="H38" s="49"/>
      <c r="I38" s="40">
        <v>27182096.619999997</v>
      </c>
      <c r="J38" s="27"/>
    </row>
    <row r="39" spans="1:10" ht="16.5" x14ac:dyDescent="0.3">
      <c r="A39" s="38"/>
      <c r="B39" s="19" t="s">
        <v>56</v>
      </c>
      <c r="C39" s="26">
        <v>-1040339.6</v>
      </c>
      <c r="D39" s="21"/>
      <c r="E39" s="13"/>
      <c r="F39" s="13"/>
      <c r="G39" s="38" t="s">
        <v>57</v>
      </c>
      <c r="H39" s="55"/>
      <c r="I39" s="26">
        <v>8754136.8699999992</v>
      </c>
      <c r="J39" s="27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56"/>
      <c r="H40" s="57"/>
      <c r="I40" s="16"/>
      <c r="J40" s="27"/>
    </row>
    <row r="41" spans="1:10" x14ac:dyDescent="0.25">
      <c r="A41" s="35" t="s">
        <v>59</v>
      </c>
      <c r="B41" s="2"/>
      <c r="C41" s="11"/>
      <c r="D41" s="44">
        <f>SUM(C42:C48)</f>
        <v>2251590.7300000004</v>
      </c>
      <c r="E41" s="1"/>
      <c r="F41" s="35"/>
      <c r="G41" s="10"/>
      <c r="H41" s="15"/>
      <c r="I41" s="16"/>
      <c r="J41" s="58">
        <f>SUM(I42:I43)</f>
        <v>371618578.63</v>
      </c>
    </row>
    <row r="42" spans="1:10" ht="16.5" x14ac:dyDescent="0.3">
      <c r="A42" s="42"/>
      <c r="B42" s="19" t="s">
        <v>60</v>
      </c>
      <c r="C42" s="20">
        <v>2675.2</v>
      </c>
      <c r="D42" s="43"/>
      <c r="E42" s="1"/>
      <c r="F42" s="35"/>
      <c r="G42" s="19" t="s">
        <v>61</v>
      </c>
      <c r="H42" s="15"/>
      <c r="I42" s="59">
        <v>359745380.02999997</v>
      </c>
      <c r="J42" s="13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6">
        <v>11873198.6</v>
      </c>
      <c r="J43" s="1"/>
    </row>
    <row r="44" spans="1:10" ht="16.5" x14ac:dyDescent="0.3">
      <c r="A44" s="38"/>
      <c r="B44" s="60" t="s">
        <v>64</v>
      </c>
      <c r="C44" s="61">
        <v>1231157.6200000001</v>
      </c>
      <c r="D44" s="21"/>
      <c r="E44" s="1"/>
      <c r="F44" s="1"/>
      <c r="G44" s="1"/>
      <c r="H44" s="11"/>
      <c r="I44" s="11"/>
      <c r="J44" s="57"/>
    </row>
    <row r="45" spans="1:10" ht="17.25" thickBot="1" x14ac:dyDescent="0.35">
      <c r="A45" s="38"/>
      <c r="B45" s="19" t="s">
        <v>65</v>
      </c>
      <c r="C45" s="61">
        <v>2031812.41</v>
      </c>
      <c r="D45" s="21"/>
      <c r="E45" s="1"/>
      <c r="F45" s="13"/>
      <c r="G45" s="10" t="s">
        <v>66</v>
      </c>
      <c r="H45" s="16"/>
      <c r="I45" s="16"/>
      <c r="J45" s="62">
        <f>SUM(+J35+J41)</f>
        <v>414382968.25</v>
      </c>
    </row>
    <row r="46" spans="1:10" ht="17.25" thickTop="1" x14ac:dyDescent="0.3">
      <c r="A46" s="38"/>
      <c r="B46" s="19" t="s">
        <v>67</v>
      </c>
      <c r="C46" s="61">
        <v>-1018388.82</v>
      </c>
      <c r="D46" s="21"/>
      <c r="E46" s="1"/>
      <c r="F46" s="1"/>
      <c r="G46" s="1"/>
      <c r="H46" s="11"/>
      <c r="I46" s="11"/>
      <c r="J46" s="11"/>
    </row>
    <row r="47" spans="1:10" ht="16.5" x14ac:dyDescent="0.3">
      <c r="A47" s="38"/>
      <c r="B47" s="19" t="s">
        <v>68</v>
      </c>
      <c r="C47" s="59">
        <v>63050.96</v>
      </c>
      <c r="D47" s="21"/>
      <c r="E47" s="1"/>
      <c r="F47" s="1"/>
      <c r="G47" s="13"/>
      <c r="H47" s="16"/>
      <c r="I47" s="16"/>
      <c r="J47" s="16"/>
    </row>
    <row r="48" spans="1:10" ht="33" x14ac:dyDescent="0.3">
      <c r="A48" s="38"/>
      <c r="B48" s="63" t="s">
        <v>69</v>
      </c>
      <c r="C48" s="26">
        <v>-56041.440000000002</v>
      </c>
      <c r="D48" s="21"/>
      <c r="E48" s="1"/>
      <c r="F48" s="1"/>
      <c r="G48" s="13"/>
      <c r="H48" s="16"/>
      <c r="I48" s="16"/>
      <c r="J48" s="16"/>
    </row>
    <row r="49" spans="1:10" ht="16.5" x14ac:dyDescent="0.3">
      <c r="A49" s="38"/>
      <c r="B49" s="41"/>
      <c r="C49" s="42"/>
      <c r="D49" s="21"/>
      <c r="E49" s="1"/>
      <c r="F49" s="13"/>
      <c r="G49" s="13"/>
      <c r="H49" s="16"/>
      <c r="I49" s="16"/>
      <c r="J49" s="16"/>
    </row>
    <row r="50" spans="1:10" x14ac:dyDescent="0.25">
      <c r="A50" s="64"/>
      <c r="B50" s="2"/>
      <c r="C50" s="11"/>
      <c r="D50" s="21"/>
      <c r="E50" s="1"/>
      <c r="F50" s="13"/>
      <c r="G50" s="1"/>
      <c r="H50" s="11"/>
      <c r="I50" s="11"/>
      <c r="J50" s="11"/>
    </row>
    <row r="51" spans="1:10" ht="18" thickBot="1" x14ac:dyDescent="0.35">
      <c r="A51" s="65" t="s">
        <v>70</v>
      </c>
      <c r="B51" s="66"/>
      <c r="C51" s="67"/>
      <c r="D51" s="68">
        <f>SUM(D7:D46)</f>
        <v>896343797.27999997</v>
      </c>
      <c r="E51" s="69"/>
      <c r="F51" s="69"/>
      <c r="G51" s="70" t="s">
        <v>71</v>
      </c>
      <c r="H51" s="16"/>
      <c r="I51" s="16"/>
      <c r="J51" s="71">
        <f>J32+J45</f>
        <v>896343797.27999997</v>
      </c>
    </row>
    <row r="52" spans="1:10" ht="18" thickTop="1" x14ac:dyDescent="0.3">
      <c r="A52" s="72"/>
      <c r="B52" s="2"/>
      <c r="C52" s="11"/>
      <c r="D52" s="50"/>
      <c r="E52" s="1"/>
      <c r="F52" s="13"/>
      <c r="G52" s="42"/>
      <c r="H52" s="73"/>
      <c r="I52" s="67"/>
      <c r="J52" s="42"/>
    </row>
    <row r="53" spans="1:10" x14ac:dyDescent="0.25">
      <c r="A53" s="72"/>
      <c r="B53" s="2"/>
      <c r="C53" s="11"/>
      <c r="D53" s="21"/>
      <c r="E53" s="1"/>
      <c r="F53" s="13"/>
      <c r="G53" s="1"/>
      <c r="H53" s="1"/>
      <c r="I53" s="1"/>
      <c r="J53" s="1"/>
    </row>
    <row r="54" spans="1:10" ht="18" thickBot="1" x14ac:dyDescent="0.35">
      <c r="A54" s="74" t="s">
        <v>72</v>
      </c>
      <c r="B54" s="66"/>
      <c r="C54" s="67"/>
      <c r="D54" s="75">
        <v>250777196.11000001</v>
      </c>
      <c r="E54" s="69"/>
      <c r="F54" s="69"/>
      <c r="G54" s="76" t="s">
        <v>73</v>
      </c>
      <c r="H54" s="11"/>
      <c r="I54" s="11"/>
      <c r="J54" s="77">
        <f>D54</f>
        <v>250777196.11000001</v>
      </c>
    </row>
    <row r="55" spans="1:10" ht="16.5" thickTop="1" x14ac:dyDescent="0.25">
      <c r="A55" s="78"/>
      <c r="B55" s="41"/>
      <c r="C55" s="79"/>
      <c r="D55" s="80"/>
      <c r="E55" s="42"/>
      <c r="F55" s="47"/>
      <c r="G55" s="42"/>
      <c r="H55" s="73"/>
      <c r="I55" s="73"/>
      <c r="J55" s="42"/>
    </row>
    <row r="56" spans="1:10" x14ac:dyDescent="0.25">
      <c r="A56" s="78"/>
      <c r="B56" s="41"/>
      <c r="C56" s="81"/>
      <c r="D56" s="82"/>
      <c r="E56" s="42"/>
      <c r="F56" s="47"/>
      <c r="G56" s="47"/>
      <c r="H56" s="47"/>
      <c r="I56" s="47"/>
      <c r="J56" s="47"/>
    </row>
    <row r="57" spans="1:10" x14ac:dyDescent="0.25">
      <c r="A57" s="78"/>
      <c r="B57" s="41"/>
      <c r="C57" s="81"/>
      <c r="D57" s="82"/>
      <c r="E57" s="42"/>
      <c r="F57" s="47"/>
      <c r="G57" s="47"/>
      <c r="H57" s="83"/>
      <c r="I57" s="47"/>
      <c r="J57" s="47"/>
    </row>
    <row r="58" spans="1:10" x14ac:dyDescent="0.25">
      <c r="A58" s="78"/>
      <c r="B58" s="41"/>
      <c r="C58" s="81"/>
      <c r="D58" s="82"/>
      <c r="E58" s="42"/>
      <c r="F58" s="47"/>
      <c r="G58" s="47"/>
      <c r="H58" s="83"/>
      <c r="I58" s="47"/>
      <c r="J58" s="47"/>
    </row>
    <row r="59" spans="1:10" x14ac:dyDescent="0.25">
      <c r="A59" s="78"/>
      <c r="B59" s="41"/>
      <c r="C59" s="81"/>
      <c r="D59" s="82"/>
      <c r="E59" s="42"/>
      <c r="F59" s="47"/>
      <c r="G59" s="47"/>
      <c r="H59" s="83"/>
      <c r="I59" s="47"/>
      <c r="J59" s="47"/>
    </row>
    <row r="60" spans="1:10" x14ac:dyDescent="0.25">
      <c r="A60" s="78"/>
      <c r="B60" s="41"/>
      <c r="C60" s="81"/>
      <c r="D60" s="82"/>
      <c r="E60" s="42"/>
      <c r="F60" s="42"/>
      <c r="G60" s="47"/>
      <c r="H60" s="83"/>
      <c r="I60" s="47"/>
      <c r="J60" s="47"/>
    </row>
    <row r="61" spans="1:10" x14ac:dyDescent="0.25">
      <c r="A61" s="78"/>
      <c r="B61" s="41"/>
      <c r="C61" s="84"/>
      <c r="D61" s="82"/>
      <c r="E61" s="47"/>
      <c r="F61" s="47"/>
      <c r="G61" s="47"/>
      <c r="H61" s="85"/>
      <c r="I61" s="83"/>
      <c r="J61" s="47"/>
    </row>
    <row r="62" spans="1:10" x14ac:dyDescent="0.25">
      <c r="A62" s="78"/>
      <c r="B62" s="41"/>
      <c r="C62" s="42"/>
      <c r="D62" s="42"/>
      <c r="E62" s="82"/>
      <c r="F62" s="47"/>
      <c r="G62" s="86"/>
      <c r="H62" s="42"/>
      <c r="I62" s="42"/>
      <c r="J62" s="42"/>
    </row>
    <row r="63" spans="1:10" x14ac:dyDescent="0.25">
      <c r="A63" s="78"/>
      <c r="B63" s="41"/>
      <c r="C63" s="123" t="s">
        <v>74</v>
      </c>
      <c r="D63" s="123"/>
      <c r="E63" s="82"/>
      <c r="F63" s="47"/>
      <c r="G63" s="42"/>
      <c r="H63" s="42"/>
      <c r="I63" s="42"/>
      <c r="J63" s="42"/>
    </row>
    <row r="64" spans="1:10" x14ac:dyDescent="0.25">
      <c r="A64" s="78"/>
      <c r="B64" s="87"/>
      <c r="C64" s="123" t="s">
        <v>75</v>
      </c>
      <c r="D64" s="123"/>
      <c r="E64" s="42"/>
      <c r="F64" s="47"/>
      <c r="G64" s="47"/>
      <c r="H64" s="86" t="s">
        <v>76</v>
      </c>
      <c r="I64" s="86"/>
      <c r="J64" s="47"/>
    </row>
  </sheetData>
  <mergeCells count="7">
    <mergeCell ref="C64:D64"/>
    <mergeCell ref="A1:J1"/>
    <mergeCell ref="A2:J2"/>
    <mergeCell ref="A3:J3"/>
    <mergeCell ref="A6:B6"/>
    <mergeCell ref="F6:G6"/>
    <mergeCell ref="C63:D6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tabSelected="1" workbookViewId="0">
      <selection activeCell="A3" sqref="A3:G3"/>
    </sheetView>
  </sheetViews>
  <sheetFormatPr baseColWidth="10" defaultRowHeight="15" x14ac:dyDescent="0.25"/>
  <cols>
    <col min="1" max="1" width="3.140625" customWidth="1"/>
    <col min="2" max="2" width="3" customWidth="1"/>
    <col min="3" max="3" width="33.42578125" customWidth="1"/>
    <col min="4" max="4" width="28.7109375" customWidth="1"/>
    <col min="5" max="5" width="18.7109375" bestFit="1" customWidth="1"/>
    <col min="6" max="7" width="20.7109375" customWidth="1"/>
  </cols>
  <sheetData>
    <row r="1" spans="1:7" ht="15.75" x14ac:dyDescent="0.25">
      <c r="A1" s="126" t="s">
        <v>0</v>
      </c>
      <c r="B1" s="126"/>
      <c r="C1" s="126"/>
      <c r="D1" s="126"/>
      <c r="E1" s="126"/>
      <c r="F1" s="126"/>
      <c r="G1" s="126"/>
    </row>
    <row r="2" spans="1:7" x14ac:dyDescent="0.25">
      <c r="A2" s="127" t="s">
        <v>77</v>
      </c>
      <c r="B2" s="127"/>
      <c r="C2" s="127"/>
      <c r="D2" s="127"/>
      <c r="E2" s="127"/>
      <c r="F2" s="127"/>
      <c r="G2" s="127"/>
    </row>
    <row r="3" spans="1:7" x14ac:dyDescent="0.25">
      <c r="A3" s="128" t="s">
        <v>78</v>
      </c>
      <c r="B3" s="128"/>
      <c r="C3" s="128"/>
      <c r="D3" s="128"/>
      <c r="E3" s="128"/>
      <c r="F3" s="128"/>
      <c r="G3" s="128"/>
    </row>
    <row r="4" spans="1:7" ht="15.75" x14ac:dyDescent="0.25">
      <c r="A4" s="129" t="s">
        <v>79</v>
      </c>
      <c r="B4" s="129"/>
      <c r="C4" s="129"/>
      <c r="D4" s="129"/>
      <c r="E4" s="129"/>
      <c r="F4" s="129"/>
      <c r="G4" s="129"/>
    </row>
    <row r="5" spans="1:7" ht="17.25" x14ac:dyDescent="0.3">
      <c r="A5" s="69"/>
      <c r="B5" s="89"/>
      <c r="C5" s="89"/>
      <c r="D5" s="89"/>
      <c r="E5" s="89"/>
      <c r="F5" s="89"/>
      <c r="G5" s="89"/>
    </row>
    <row r="6" spans="1:7" ht="17.25" x14ac:dyDescent="0.3">
      <c r="A6" s="69"/>
      <c r="B6" s="90"/>
      <c r="C6" s="66"/>
      <c r="D6" s="91"/>
      <c r="E6" s="70"/>
      <c r="F6" s="92"/>
      <c r="G6" s="69"/>
    </row>
    <row r="7" spans="1:7" ht="17.25" x14ac:dyDescent="0.3">
      <c r="A7" s="93" t="s">
        <v>80</v>
      </c>
      <c r="B7" s="94"/>
      <c r="C7" s="95"/>
      <c r="D7" s="96"/>
      <c r="E7" s="97"/>
      <c r="F7" s="98"/>
      <c r="G7" s="97">
        <f>SUM(F8:F24)</f>
        <v>89572320.590000004</v>
      </c>
    </row>
    <row r="8" spans="1:7" ht="15.75" x14ac:dyDescent="0.25">
      <c r="A8" s="70"/>
      <c r="B8" s="99" t="s">
        <v>81</v>
      </c>
      <c r="C8" s="100"/>
      <c r="D8" s="101"/>
      <c r="E8" s="73"/>
      <c r="F8" s="102">
        <f>SUM(E9:E10)</f>
        <v>61800152.980000004</v>
      </c>
      <c r="G8" s="73"/>
    </row>
    <row r="9" spans="1:7" ht="17.25" x14ac:dyDescent="0.3">
      <c r="A9" s="69"/>
      <c r="B9" s="94"/>
      <c r="C9" s="19" t="s">
        <v>82</v>
      </c>
      <c r="D9" s="91"/>
      <c r="E9" s="67">
        <v>948307.38</v>
      </c>
      <c r="F9" s="103"/>
      <c r="G9" s="67"/>
    </row>
    <row r="10" spans="1:7" ht="17.25" x14ac:dyDescent="0.3">
      <c r="A10" s="69"/>
      <c r="B10" s="94"/>
      <c r="C10" s="19" t="s">
        <v>83</v>
      </c>
      <c r="D10" s="91"/>
      <c r="E10" s="104">
        <v>60851845.600000001</v>
      </c>
      <c r="F10" s="103"/>
      <c r="G10" s="67"/>
    </row>
    <row r="11" spans="1:7" ht="17.25" x14ac:dyDescent="0.3">
      <c r="A11" s="69"/>
      <c r="B11" s="94"/>
      <c r="C11" s="66"/>
      <c r="D11" s="91"/>
      <c r="E11" s="67"/>
      <c r="F11" s="103"/>
      <c r="G11" s="67"/>
    </row>
    <row r="12" spans="1:7" ht="15.75" x14ac:dyDescent="0.25">
      <c r="A12" s="70"/>
      <c r="B12" s="99" t="s">
        <v>84</v>
      </c>
      <c r="C12" s="100"/>
      <c r="D12" s="101"/>
      <c r="E12" s="73"/>
      <c r="F12" s="102">
        <f>SUM(E13:E14)</f>
        <v>443850.68999999983</v>
      </c>
      <c r="G12" s="73"/>
    </row>
    <row r="13" spans="1:7" ht="17.25" x14ac:dyDescent="0.3">
      <c r="A13" s="70"/>
      <c r="B13" s="99"/>
      <c r="C13" s="19" t="s">
        <v>85</v>
      </c>
      <c r="D13" s="101"/>
      <c r="E13" s="105">
        <v>2145.85</v>
      </c>
      <c r="F13" s="102"/>
      <c r="G13" s="73"/>
    </row>
    <row r="14" spans="1:7" ht="17.25" x14ac:dyDescent="0.3">
      <c r="A14" s="69"/>
      <c r="B14" s="94"/>
      <c r="C14" s="19" t="s">
        <v>86</v>
      </c>
      <c r="D14" s="91"/>
      <c r="E14" s="104">
        <v>441704.83999999985</v>
      </c>
      <c r="F14" s="103"/>
      <c r="G14" s="67"/>
    </row>
    <row r="15" spans="1:7" ht="17.25" x14ac:dyDescent="0.3">
      <c r="A15" s="69"/>
      <c r="B15" s="94"/>
      <c r="C15" s="66"/>
      <c r="D15" s="91"/>
      <c r="E15" s="67"/>
      <c r="F15" s="103"/>
      <c r="G15" s="67"/>
    </row>
    <row r="16" spans="1:7" ht="17.25" x14ac:dyDescent="0.3">
      <c r="A16" s="70"/>
      <c r="B16" s="99" t="s">
        <v>87</v>
      </c>
      <c r="C16" s="100"/>
      <c r="D16" s="101"/>
      <c r="E16" s="67"/>
      <c r="F16" s="73">
        <f>SUM(E17:E22)</f>
        <v>27279913.110000003</v>
      </c>
      <c r="G16" s="73"/>
    </row>
    <row r="17" spans="1:7" ht="17.25" x14ac:dyDescent="0.3">
      <c r="A17" s="70"/>
      <c r="B17" s="99"/>
      <c r="C17" s="19" t="s">
        <v>88</v>
      </c>
      <c r="D17" s="101"/>
      <c r="E17" s="105">
        <v>26132006.84</v>
      </c>
      <c r="F17" s="73"/>
      <c r="G17" s="73"/>
    </row>
    <row r="18" spans="1:7" ht="17.25" x14ac:dyDescent="0.3">
      <c r="A18" s="70"/>
      <c r="B18" s="99"/>
      <c r="C18" s="19" t="s">
        <v>89</v>
      </c>
      <c r="D18" s="101"/>
      <c r="E18" s="105">
        <v>657230.04</v>
      </c>
      <c r="F18" s="73"/>
      <c r="G18" s="73"/>
    </row>
    <row r="19" spans="1:7" ht="17.25" x14ac:dyDescent="0.3">
      <c r="A19" s="70"/>
      <c r="B19" s="99"/>
      <c r="C19" s="19" t="s">
        <v>90</v>
      </c>
      <c r="D19" s="101"/>
      <c r="E19" s="105">
        <v>7856.82</v>
      </c>
      <c r="F19" s="73"/>
      <c r="G19" s="73"/>
    </row>
    <row r="20" spans="1:7" ht="17.25" x14ac:dyDescent="0.3">
      <c r="A20" s="70"/>
      <c r="B20" s="99"/>
      <c r="C20" s="19" t="s">
        <v>91</v>
      </c>
      <c r="D20" s="101"/>
      <c r="E20" s="105">
        <v>85453.17</v>
      </c>
      <c r="F20" s="73"/>
      <c r="G20" s="73"/>
    </row>
    <row r="21" spans="1:7" ht="17.25" x14ac:dyDescent="0.3">
      <c r="A21" s="70"/>
      <c r="B21" s="99"/>
      <c r="C21" s="19" t="s">
        <v>92</v>
      </c>
      <c r="D21" s="101"/>
      <c r="E21" s="105">
        <v>348557.55</v>
      </c>
      <c r="F21" s="73"/>
      <c r="G21" s="73"/>
    </row>
    <row r="22" spans="1:7" ht="17.25" x14ac:dyDescent="0.3">
      <c r="A22" s="70"/>
      <c r="B22" s="99"/>
      <c r="C22" s="19" t="s">
        <v>93</v>
      </c>
      <c r="D22" s="101"/>
      <c r="E22" s="104">
        <v>48808.69</v>
      </c>
      <c r="F22" s="73"/>
      <c r="G22" s="73"/>
    </row>
    <row r="23" spans="1:7" ht="15.75" x14ac:dyDescent="0.25">
      <c r="A23" s="70"/>
      <c r="B23" s="99"/>
      <c r="C23" s="100"/>
      <c r="D23" s="101"/>
      <c r="E23" s="73"/>
      <c r="F23" s="102"/>
      <c r="G23" s="73"/>
    </row>
    <row r="24" spans="1:7" ht="17.25" x14ac:dyDescent="0.3">
      <c r="A24" s="70"/>
      <c r="B24" s="99" t="s">
        <v>94</v>
      </c>
      <c r="C24" s="100"/>
      <c r="D24" s="101"/>
      <c r="E24" s="67"/>
      <c r="F24" s="106">
        <v>48403.81</v>
      </c>
      <c r="G24" s="73"/>
    </row>
    <row r="25" spans="1:7" ht="17.25" x14ac:dyDescent="0.3">
      <c r="A25" s="70"/>
      <c r="B25" s="99"/>
      <c r="C25" s="100"/>
      <c r="D25" s="101"/>
      <c r="E25" s="67"/>
      <c r="F25" s="88"/>
      <c r="G25" s="73"/>
    </row>
    <row r="26" spans="1:7" ht="15.75" x14ac:dyDescent="0.25">
      <c r="A26" s="70"/>
      <c r="B26" s="99"/>
      <c r="C26" s="100"/>
      <c r="D26" s="101"/>
      <c r="E26" s="73"/>
      <c r="F26" s="102"/>
      <c r="G26" s="73"/>
    </row>
    <row r="27" spans="1:7" ht="15.75" x14ac:dyDescent="0.25">
      <c r="A27" s="70"/>
      <c r="B27" s="99"/>
      <c r="C27" s="100"/>
      <c r="D27" s="101"/>
      <c r="E27" s="73"/>
      <c r="F27" s="102"/>
      <c r="G27" s="73"/>
    </row>
    <row r="28" spans="1:7" ht="17.25" x14ac:dyDescent="0.3">
      <c r="A28" s="93" t="s">
        <v>95</v>
      </c>
      <c r="B28" s="94"/>
      <c r="C28" s="95"/>
      <c r="D28" s="96"/>
      <c r="E28" s="97"/>
      <c r="F28" s="98"/>
      <c r="G28" s="107">
        <f>SUM(F29:F47)</f>
        <v>62390223.970000006</v>
      </c>
    </row>
    <row r="29" spans="1:7" ht="15.75" x14ac:dyDescent="0.25">
      <c r="A29" s="70"/>
      <c r="B29" s="99" t="s">
        <v>81</v>
      </c>
      <c r="C29" s="100"/>
      <c r="D29" s="101"/>
      <c r="E29" s="73"/>
      <c r="F29" s="102">
        <f>SUM(E30:E34)</f>
        <v>11562254.300000001</v>
      </c>
      <c r="G29" s="73"/>
    </row>
    <row r="30" spans="1:7" ht="17.25" x14ac:dyDescent="0.3">
      <c r="A30" s="69"/>
      <c r="B30" s="94"/>
      <c r="C30" s="19" t="s">
        <v>96</v>
      </c>
      <c r="D30" s="91"/>
      <c r="E30" s="67">
        <v>1339031.03</v>
      </c>
      <c r="F30" s="103"/>
      <c r="G30" s="67"/>
    </row>
    <row r="31" spans="1:7" ht="17.25" x14ac:dyDescent="0.3">
      <c r="A31" s="69"/>
      <c r="B31" s="94"/>
      <c r="C31" s="19" t="s">
        <v>97</v>
      </c>
      <c r="D31" s="91"/>
      <c r="E31" s="67">
        <v>8495122.1400000006</v>
      </c>
      <c r="F31" s="103"/>
      <c r="G31" s="67"/>
    </row>
    <row r="32" spans="1:7" ht="17.25" x14ac:dyDescent="0.3">
      <c r="A32" s="69"/>
      <c r="B32" s="94"/>
      <c r="C32" s="19" t="s">
        <v>98</v>
      </c>
      <c r="D32" s="91"/>
      <c r="E32" s="67">
        <v>817720.74</v>
      </c>
      <c r="F32" s="103"/>
      <c r="G32" s="67"/>
    </row>
    <row r="33" spans="1:7" ht="17.25" x14ac:dyDescent="0.3">
      <c r="A33" s="69"/>
      <c r="B33" s="94"/>
      <c r="C33" s="19" t="s">
        <v>99</v>
      </c>
      <c r="D33" s="91"/>
      <c r="E33" s="67">
        <v>431.34</v>
      </c>
      <c r="F33" s="103"/>
      <c r="G33" s="67"/>
    </row>
    <row r="34" spans="1:7" ht="17.25" x14ac:dyDescent="0.3">
      <c r="A34" s="69"/>
      <c r="B34" s="94"/>
      <c r="C34" s="19" t="s">
        <v>100</v>
      </c>
      <c r="D34" s="91"/>
      <c r="E34" s="104">
        <v>909949.05</v>
      </c>
      <c r="F34" s="103"/>
      <c r="G34" s="67"/>
    </row>
    <row r="35" spans="1:7" ht="17.25" x14ac:dyDescent="0.3">
      <c r="A35" s="69"/>
      <c r="B35" s="94"/>
      <c r="C35" s="66"/>
      <c r="D35" s="91"/>
      <c r="E35" s="105"/>
      <c r="F35" s="103"/>
      <c r="G35" s="67"/>
    </row>
    <row r="36" spans="1:7" ht="15.75" x14ac:dyDescent="0.25">
      <c r="A36" s="70"/>
      <c r="B36" s="99" t="s">
        <v>101</v>
      </c>
      <c r="C36" s="100"/>
      <c r="D36" s="101"/>
      <c r="E36" s="73"/>
      <c r="F36" s="73">
        <f>+D55</f>
        <v>20989610.109999999</v>
      </c>
      <c r="G36" s="73"/>
    </row>
    <row r="37" spans="1:7" ht="15.75" x14ac:dyDescent="0.25">
      <c r="A37" s="70"/>
      <c r="B37" s="99"/>
      <c r="C37" s="100"/>
      <c r="D37" s="101"/>
      <c r="E37" s="73"/>
      <c r="F37" s="73"/>
      <c r="G37" s="73"/>
    </row>
    <row r="38" spans="1:7" ht="15.75" x14ac:dyDescent="0.25">
      <c r="A38" s="70"/>
      <c r="B38" s="108" t="s">
        <v>102</v>
      </c>
      <c r="C38" s="100"/>
      <c r="D38" s="101"/>
      <c r="E38" s="73"/>
      <c r="F38" s="102">
        <f>SUM(E39:E43)</f>
        <v>19348319.240000002</v>
      </c>
      <c r="G38" s="73"/>
    </row>
    <row r="39" spans="1:7" ht="17.25" x14ac:dyDescent="0.3">
      <c r="A39" s="69"/>
      <c r="B39" s="109"/>
      <c r="C39" s="19" t="s">
        <v>103</v>
      </c>
      <c r="D39" s="91"/>
      <c r="E39" s="67">
        <v>9369055.0099999998</v>
      </c>
      <c r="F39" s="103"/>
      <c r="G39" s="67"/>
    </row>
    <row r="40" spans="1:7" ht="17.25" x14ac:dyDescent="0.3">
      <c r="A40" s="69"/>
      <c r="B40" s="109"/>
      <c r="C40" s="19" t="s">
        <v>104</v>
      </c>
      <c r="D40" s="91"/>
      <c r="E40" s="67">
        <v>24773.4</v>
      </c>
      <c r="F40" s="103"/>
      <c r="G40" s="67"/>
    </row>
    <row r="41" spans="1:7" ht="17.25" x14ac:dyDescent="0.3">
      <c r="A41" s="69"/>
      <c r="B41" s="109"/>
      <c r="C41" s="19" t="s">
        <v>105</v>
      </c>
      <c r="D41" s="91"/>
      <c r="E41" s="67">
        <v>13763.410000000033</v>
      </c>
      <c r="F41" s="103"/>
      <c r="G41" s="67"/>
    </row>
    <row r="42" spans="1:7" ht="17.25" x14ac:dyDescent="0.3">
      <c r="A42" s="69"/>
      <c r="B42" s="109"/>
      <c r="C42" s="19" t="s">
        <v>106</v>
      </c>
      <c r="D42" s="91"/>
      <c r="E42" s="67">
        <v>3006738.15</v>
      </c>
      <c r="F42" s="103"/>
      <c r="G42" s="67"/>
    </row>
    <row r="43" spans="1:7" ht="17.25" x14ac:dyDescent="0.3">
      <c r="A43" s="69"/>
      <c r="B43" s="109"/>
      <c r="C43" s="19" t="s">
        <v>107</v>
      </c>
      <c r="D43" s="91"/>
      <c r="E43" s="104">
        <v>6933989.2700000005</v>
      </c>
      <c r="F43" s="103"/>
      <c r="G43" s="67"/>
    </row>
    <row r="44" spans="1:7" ht="17.25" x14ac:dyDescent="0.3">
      <c r="A44" s="69"/>
      <c r="B44" s="109"/>
      <c r="C44" s="66"/>
      <c r="D44" s="91"/>
      <c r="E44" s="105"/>
      <c r="F44" s="103"/>
      <c r="G44" s="67"/>
    </row>
    <row r="45" spans="1:7" ht="15.75" x14ac:dyDescent="0.25">
      <c r="A45" s="70"/>
      <c r="B45" s="108" t="s">
        <v>108</v>
      </c>
      <c r="C45" s="100"/>
      <c r="D45" s="101"/>
      <c r="E45" s="73"/>
      <c r="F45" s="73">
        <v>10481481.01</v>
      </c>
      <c r="G45" s="73"/>
    </row>
    <row r="46" spans="1:7" ht="17.25" x14ac:dyDescent="0.3">
      <c r="A46" s="70"/>
      <c r="B46" s="108"/>
      <c r="C46" s="100"/>
      <c r="D46" s="101"/>
      <c r="E46" s="73"/>
      <c r="F46" s="67"/>
      <c r="G46" s="73"/>
    </row>
    <row r="47" spans="1:7" ht="15.75" x14ac:dyDescent="0.25">
      <c r="A47" s="70"/>
      <c r="B47" s="108" t="s">
        <v>109</v>
      </c>
      <c r="C47" s="100"/>
      <c r="D47" s="101"/>
      <c r="E47" s="73"/>
      <c r="F47" s="106">
        <v>8559.31</v>
      </c>
      <c r="G47" s="73"/>
    </row>
    <row r="48" spans="1:7" ht="15.75" x14ac:dyDescent="0.25">
      <c r="A48" s="70"/>
      <c r="B48" s="108"/>
      <c r="C48" s="100"/>
      <c r="D48" s="101"/>
      <c r="E48" s="73"/>
      <c r="F48" s="102"/>
      <c r="G48" s="73"/>
    </row>
    <row r="49" spans="1:7" ht="18" thickBot="1" x14ac:dyDescent="0.35">
      <c r="A49" s="110" t="s">
        <v>110</v>
      </c>
      <c r="B49" s="94"/>
      <c r="C49" s="95"/>
      <c r="D49" s="96"/>
      <c r="E49" s="97"/>
      <c r="F49" s="98"/>
      <c r="G49" s="111">
        <f>G7-G28</f>
        <v>27182096.619999997</v>
      </c>
    </row>
    <row r="50" spans="1:7" ht="18" thickTop="1" x14ac:dyDescent="0.3">
      <c r="A50" s="69"/>
      <c r="B50" s="94"/>
      <c r="C50" s="66"/>
      <c r="D50" s="91"/>
      <c r="E50" s="70"/>
      <c r="F50" s="92"/>
      <c r="G50" s="69"/>
    </row>
    <row r="51" spans="1:7" ht="17.25" x14ac:dyDescent="0.3">
      <c r="A51" s="69"/>
      <c r="B51" s="94"/>
      <c r="C51" s="66"/>
      <c r="D51" s="91"/>
      <c r="E51" s="70"/>
      <c r="F51" s="92"/>
      <c r="G51" s="112"/>
    </row>
    <row r="52" spans="1:7" ht="17.25" x14ac:dyDescent="0.3">
      <c r="A52" s="69"/>
      <c r="B52" s="94"/>
      <c r="C52" s="18" t="s">
        <v>111</v>
      </c>
      <c r="D52" s="113">
        <v>19086992.620000001</v>
      </c>
      <c r="E52" s="70"/>
      <c r="F52" s="92"/>
      <c r="G52" s="114"/>
    </row>
    <row r="53" spans="1:7" ht="17.25" x14ac:dyDescent="0.3">
      <c r="A53" s="69"/>
      <c r="B53" s="94"/>
      <c r="C53" s="18" t="s">
        <v>112</v>
      </c>
      <c r="D53" s="113">
        <v>3700000</v>
      </c>
      <c r="E53" s="70"/>
      <c r="F53" s="92"/>
      <c r="G53" s="67"/>
    </row>
    <row r="54" spans="1:7" ht="17.25" x14ac:dyDescent="0.3">
      <c r="A54" s="69"/>
      <c r="B54" s="94"/>
      <c r="C54" s="18" t="s">
        <v>113</v>
      </c>
      <c r="D54" s="115">
        <v>-1797382.51</v>
      </c>
      <c r="E54" s="70"/>
      <c r="F54" s="92"/>
      <c r="G54" s="67"/>
    </row>
    <row r="55" spans="1:7" ht="17.25" x14ac:dyDescent="0.3">
      <c r="A55" s="69"/>
      <c r="B55" s="94"/>
      <c r="C55" s="66"/>
      <c r="D55" s="73">
        <f>SUM(D52:D54)</f>
        <v>20989610.109999999</v>
      </c>
      <c r="E55" s="70"/>
      <c r="F55" s="92"/>
      <c r="G55" s="69"/>
    </row>
    <row r="56" spans="1:7" ht="15.75" x14ac:dyDescent="0.25">
      <c r="A56" s="116"/>
      <c r="B56" s="117"/>
      <c r="C56" s="118"/>
      <c r="D56" s="119"/>
      <c r="E56" s="120"/>
      <c r="F56" s="121"/>
      <c r="G56" s="116"/>
    </row>
    <row r="57" spans="1:7" ht="15.75" x14ac:dyDescent="0.25">
      <c r="A57" s="116"/>
      <c r="B57" s="117"/>
      <c r="C57" s="118"/>
      <c r="D57" s="119"/>
      <c r="E57" s="120"/>
      <c r="F57" s="121"/>
      <c r="G57" s="116"/>
    </row>
    <row r="58" spans="1:7" ht="15.75" x14ac:dyDescent="0.25">
      <c r="A58" s="116"/>
      <c r="B58" s="117"/>
      <c r="C58" s="118"/>
      <c r="D58" s="119"/>
      <c r="E58" s="120"/>
      <c r="F58" s="121"/>
      <c r="G58" s="116"/>
    </row>
    <row r="59" spans="1:7" ht="15.75" x14ac:dyDescent="0.25">
      <c r="A59" s="116"/>
      <c r="B59" s="117"/>
      <c r="C59" s="118"/>
      <c r="D59" s="119"/>
      <c r="E59" s="120"/>
      <c r="F59" s="121"/>
      <c r="G59" s="116"/>
    </row>
    <row r="60" spans="1:7" ht="15.75" x14ac:dyDescent="0.25">
      <c r="A60" s="116"/>
      <c r="B60" s="117"/>
      <c r="C60" s="118"/>
      <c r="D60" s="119"/>
      <c r="E60" s="120"/>
      <c r="F60" s="121"/>
      <c r="G60" s="116"/>
    </row>
    <row r="61" spans="1:7" ht="15.75" x14ac:dyDescent="0.25">
      <c r="A61" s="116"/>
      <c r="B61" s="117"/>
      <c r="C61" s="118"/>
      <c r="D61" s="119"/>
      <c r="E61" s="120"/>
      <c r="F61" s="121"/>
      <c r="G61" s="116"/>
    </row>
    <row r="62" spans="1:7" ht="15.75" x14ac:dyDescent="0.25">
      <c r="A62" s="116"/>
      <c r="B62" s="117"/>
      <c r="C62" s="118"/>
      <c r="D62" s="119"/>
      <c r="E62" s="120"/>
      <c r="F62" s="121"/>
      <c r="G62" s="116"/>
    </row>
    <row r="63" spans="1:7" ht="15.75" x14ac:dyDescent="0.25">
      <c r="A63" s="116"/>
      <c r="B63" s="117"/>
      <c r="C63" s="118"/>
      <c r="D63" s="119"/>
      <c r="E63" s="120"/>
      <c r="F63" s="121"/>
      <c r="G63" s="116"/>
    </row>
    <row r="64" spans="1:7" ht="15.75" x14ac:dyDescent="0.25">
      <c r="A64" s="116"/>
      <c r="B64" s="117"/>
      <c r="C64" s="123" t="s">
        <v>74</v>
      </c>
      <c r="D64" s="123"/>
      <c r="E64" s="122"/>
      <c r="F64" s="86" t="s">
        <v>76</v>
      </c>
      <c r="G64" s="116"/>
    </row>
    <row r="65" spans="1:7" ht="15.75" x14ac:dyDescent="0.25">
      <c r="A65" s="116"/>
      <c r="B65" s="117"/>
      <c r="C65" s="123" t="s">
        <v>75</v>
      </c>
      <c r="D65" s="123"/>
      <c r="E65" s="122"/>
      <c r="F65" s="86" t="s">
        <v>114</v>
      </c>
      <c r="G65" s="116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2017-11-13T15:19:17Z</dcterms:created>
  <dcterms:modified xsi:type="dcterms:W3CDTF">2017-11-21T20:59:23Z</dcterms:modified>
</cp:coreProperties>
</file>